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\\nrdpfsb\userdata$\00813\desktop\"/>
    </mc:Choice>
  </mc:AlternateContent>
  <xr:revisionPtr revIDLastSave="0" documentId="13_ncr:1_{0445C5B4-51A9-4BB9-990D-D01CEE62C539}" xr6:coauthVersionLast="36" xr6:coauthVersionMax="36" xr10:uidLastSave="{00000000-0000-0000-0000-000000000000}"/>
  <bookViews>
    <workbookView xWindow="0" yWindow="0" windowWidth="20490" windowHeight="6900" xr2:uid="{00000000-000D-0000-FFFF-FFFF00000000}"/>
  </bookViews>
  <sheets>
    <sheet name="Calculator" sheetId="1" r:id="rId1"/>
    <sheet name="Rates" sheetId="2" r:id="rId2"/>
  </sheets>
  <definedNames>
    <definedName name="_xlnm.Print_Area" localSheetId="0">Calculator!$A$1:$H$14</definedName>
  </definedNames>
  <calcPr calcId="191029"/>
</workbook>
</file>

<file path=xl/calcChain.xml><?xml version="1.0" encoding="utf-8"?>
<calcChain xmlns="http://schemas.openxmlformats.org/spreadsheetml/2006/main">
  <c r="E4" i="1" l="1"/>
  <c r="E5" i="1"/>
  <c r="B7" i="1" l="1"/>
  <c r="F4" i="1"/>
  <c r="E6" i="1" l="1"/>
  <c r="F5" i="1"/>
  <c r="F6" i="1" l="1"/>
  <c r="G6" i="1" s="1"/>
  <c r="G5" i="1"/>
  <c r="H5" i="1"/>
</calcChain>
</file>

<file path=xl/sharedStrings.xml><?xml version="1.0" encoding="utf-8"?>
<sst xmlns="http://schemas.openxmlformats.org/spreadsheetml/2006/main" count="64" uniqueCount="51">
  <si>
    <t>蟹江町水道料金改定　かんたん計算シート</t>
  </si>
  <si>
    <t>入力項目</t>
  </si>
  <si>
    <t>入力値</t>
  </si>
  <si>
    <t>計算結果</t>
  </si>
  <si>
    <t>税抜</t>
  </si>
  <si>
    <t>税込</t>
  </si>
  <si>
    <t>差額(税込)</t>
  </si>
  <si>
    <t>増減率</t>
  </si>
  <si>
    <t>口径</t>
  </si>
  <si>
    <t>13mm</t>
  </si>
  <si>
    <t>旧料金</t>
  </si>
  <si>
    <t>使用水量</t>
  </si>
  <si>
    <t>新料金</t>
  </si>
  <si>
    <t>計算単位</t>
  </si>
  <si>
    <t>新－旧</t>
  </si>
  <si>
    <t>消費税率</t>
  </si>
  <si>
    <t>備考</t>
  </si>
  <si>
    <t>項目</t>
  </si>
  <si>
    <t>値</t>
  </si>
  <si>
    <t>説明</t>
  </si>
  <si>
    <t>30㎥</t>
  </si>
  <si>
    <t>新基本料金(月額・税抜)</t>
  </si>
  <si>
    <t>旧基本料金(月額・税抜・10㎥まで込み)</t>
  </si>
  <si>
    <t>水量区分</t>
  </si>
  <si>
    <t>旧単価(税抜)</t>
  </si>
  <si>
    <t>新単価(税抜)</t>
  </si>
  <si>
    <t>条例改正案 別表第2</t>
  </si>
  <si>
    <t>1～10㎥</t>
  </si>
  <si>
    <t>20mm</t>
  </si>
  <si>
    <t>11～20㎥</t>
  </si>
  <si>
    <t>25mm</t>
  </si>
  <si>
    <t>21～40㎥</t>
  </si>
  <si>
    <t>30mm</t>
  </si>
  <si>
    <t>41㎥以上</t>
  </si>
  <si>
    <t>40mm</t>
  </si>
  <si>
    <t>50mm</t>
  </si>
  <si>
    <t>変更可</t>
  </si>
  <si>
    <t>75mm</t>
  </si>
  <si>
    <t>端数処理</t>
  </si>
  <si>
    <t>1円未満切捨て</t>
  </si>
  <si>
    <t>条例第23条</t>
  </si>
  <si>
    <t>100mm</t>
  </si>
  <si>
    <t>2か月</t>
  </si>
  <si>
    <t>口径選択：使用水量入力</t>
    <rPh sb="2" eb="4">
      <t>センタク</t>
    </rPh>
    <phoneticPr fontId="4"/>
  </si>
  <si>
    <t>※備考</t>
    <phoneticPr fontId="4"/>
  </si>
  <si>
    <r>
      <rPr>
        <b/>
        <sz val="12"/>
        <rFont val="Yu Gothic"/>
        <family val="3"/>
        <charset val="128"/>
      </rPr>
      <t>B4</t>
    </r>
    <r>
      <rPr>
        <sz val="12"/>
        <rFont val="Yu Gothic"/>
        <family val="3"/>
        <charset val="128"/>
      </rPr>
      <t>で選択</t>
    </r>
    <phoneticPr fontId="4"/>
  </si>
  <si>
    <r>
      <rPr>
        <b/>
        <sz val="12"/>
        <rFont val="Yu Gothic"/>
        <family val="3"/>
        <charset val="128"/>
      </rPr>
      <t>B5</t>
    </r>
    <r>
      <rPr>
        <sz val="12"/>
        <rFont val="Yu Gothic"/>
        <family val="3"/>
        <charset val="128"/>
      </rPr>
      <t>に入力。2か月請求の場合は2か月の合計水量を入力</t>
    </r>
    <phoneticPr fontId="4"/>
  </si>
  <si>
    <t>計算単位</t>
    <rPh sb="2" eb="4">
      <t>タンイ</t>
    </rPh>
    <phoneticPr fontId="4"/>
  </si>
  <si>
    <r>
      <rPr>
        <b/>
        <sz val="12"/>
        <rFont val="Yu Gothic"/>
        <family val="3"/>
        <charset val="128"/>
      </rPr>
      <t>B6</t>
    </r>
    <r>
      <rPr>
        <sz val="12"/>
        <rFont val="Yu Gothic"/>
        <family val="3"/>
        <charset val="128"/>
      </rPr>
      <t>で選択</t>
    </r>
    <phoneticPr fontId="4"/>
  </si>
  <si>
    <t>◆使用例：13mm・30㎥・2か月の場合</t>
    <phoneticPr fontId="4"/>
  </si>
  <si>
    <t>2か月</t>
    <rPh sb="2" eb="3">
      <t>ゲツ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</si>
</sst>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0.0%"/>
    <numFmt numFmtId="178" formatCode="#,##0&quot;㎥&quot;"/>
  </numFmts>
  <fonts count="10">
    <font>
      <sz val="11"/>
      <name val="Carlito"/>
    </font>
    <font>
      <sz val="10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  <font>
      <sz val="12"/>
      <name val="Yu Gothic"/>
      <family val="3"/>
      <charset val="128"/>
    </font>
    <font>
      <sz val="12"/>
      <name val="Carlito"/>
    </font>
    <font>
      <b/>
      <sz val="12"/>
      <name val="Yu Gothic"/>
      <family val="3"/>
      <charset val="128"/>
    </font>
    <font>
      <b/>
      <sz val="12"/>
      <color theme="1"/>
      <name val="Yu Gothic"/>
      <family val="3"/>
      <charset val="128"/>
    </font>
    <font>
      <b/>
      <sz val="16"/>
      <color rgb="FFFFFFFF"/>
      <name val="Yu Gothic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0" xfId="1" applyNumberFormat="1" applyFont="1" applyFill="1" applyBorder="1"/>
    <xf numFmtId="176" fontId="1" fillId="0" borderId="0" xfId="1" applyNumberFormat="1" applyFont="1" applyFill="1" applyBorder="1"/>
    <xf numFmtId="0" fontId="5" fillId="0" borderId="0" xfId="1" applyNumberFormat="1" applyFont="1" applyFill="1" applyBorder="1"/>
    <xf numFmtId="0" fontId="6" fillId="0" borderId="0" xfId="0" applyFont="1"/>
    <xf numFmtId="0" fontId="5" fillId="0" borderId="0" xfId="1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1" xfId="1" applyNumberFormat="1" applyFont="1" applyFill="1" applyBorder="1" applyAlignment="1">
      <alignment horizontal="center" vertical="center"/>
    </xf>
    <xf numFmtId="0" fontId="7" fillId="3" borderId="0" xfId="1" applyNumberFormat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9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center"/>
    </xf>
    <xf numFmtId="0" fontId="8" fillId="6" borderId="1" xfId="1" applyNumberFormat="1" applyFont="1" applyFill="1" applyBorder="1" applyAlignment="1" applyProtection="1">
      <alignment horizontal="right" vertical="center"/>
      <protection locked="0"/>
    </xf>
    <xf numFmtId="178" fontId="7" fillId="6" borderId="1" xfId="1" applyNumberFormat="1" applyFont="1" applyFill="1" applyBorder="1" applyAlignment="1" applyProtection="1">
      <alignment vertical="center"/>
      <protection locked="0"/>
    </xf>
    <xf numFmtId="0" fontId="7" fillId="0" borderId="1" xfId="1" applyNumberFormat="1" applyFont="1" applyFill="1" applyBorder="1" applyAlignment="1" applyProtection="1">
      <alignment horizontal="center" vertical="center"/>
      <protection locked="0"/>
    </xf>
    <xf numFmtId="9" fontId="1" fillId="7" borderId="0" xfId="1" applyNumberFormat="1" applyFont="1" applyFill="1" applyBorder="1" applyProtection="1">
      <protection locked="0"/>
    </xf>
    <xf numFmtId="0" fontId="2" fillId="2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2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horizontal="center"/>
    </xf>
    <xf numFmtId="0" fontId="1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NumberFormat="1" applyFont="1" applyFill="1" applyBorder="1" applyAlignment="1">
      <alignment horizontal="right"/>
    </xf>
    <xf numFmtId="0" fontId="5" fillId="0" borderId="0" xfId="1" applyNumberFormat="1" applyFont="1" applyFill="1" applyBorder="1" applyAlignment="1">
      <alignment horizontal="center" vertical="center"/>
    </xf>
    <xf numFmtId="0" fontId="9" fillId="2" borderId="0" xfId="1" applyNumberFormat="1" applyFont="1" applyFill="1" applyBorder="1" applyAlignment="1">
      <alignment horizontal="center"/>
    </xf>
    <xf numFmtId="0" fontId="7" fillId="4" borderId="0" xfId="1" applyNumberFormat="1" applyFont="1" applyFill="1" applyBorder="1" applyAlignment="1">
      <alignment vertical="center"/>
    </xf>
    <xf numFmtId="0" fontId="7" fillId="5" borderId="0" xfId="1" applyNumberFormat="1" applyFont="1" applyFill="1" applyBorder="1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view="pageBreakPreview" zoomScale="85" zoomScaleNormal="100" zoomScaleSheetLayoutView="85" workbookViewId="0">
      <selection activeCell="B4" sqref="B4"/>
    </sheetView>
  </sheetViews>
  <sheetFormatPr defaultRowHeight="14.25"/>
  <cols>
    <col min="1" max="1" width="14" customWidth="1"/>
    <col min="2" max="2" width="18" customWidth="1"/>
    <col min="3" max="3" width="3" customWidth="1"/>
    <col min="4" max="8" width="16" customWidth="1"/>
  </cols>
  <sheetData>
    <row r="1" spans="1:26" ht="25.5">
      <c r="A1" s="32" t="s">
        <v>0</v>
      </c>
      <c r="B1" s="32"/>
      <c r="C1" s="32"/>
      <c r="D1" s="32"/>
      <c r="E1" s="32"/>
      <c r="F1" s="32"/>
      <c r="G1" s="32"/>
      <c r="H1" s="3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6" customFormat="1" ht="19.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6" customFormat="1" ht="19.5">
      <c r="A3" s="7" t="s">
        <v>1</v>
      </c>
      <c r="B3" s="7" t="s">
        <v>2</v>
      </c>
      <c r="C3" s="5"/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s="6" customFormat="1" ht="19.5">
      <c r="A4" s="9" t="s">
        <v>8</v>
      </c>
      <c r="B4" s="16" t="s">
        <v>9</v>
      </c>
      <c r="C4" s="5"/>
      <c r="D4" s="31" t="s">
        <v>10</v>
      </c>
      <c r="E4" s="10">
        <f>IF($B$6="2か月",(Rates!$D$2+MIN(MAX(INT($B$5/2)-10,0),10)*Rates!$G$3+MIN(MAX(INT($B$5/2)-20,0),20)*Rates!$G$4+MAX(INT($B$5/2)-40,0)*Rates!$G$5)+(Rates!$D$2+MIN(MAX(($B$5-INT($B$5/2))-10,0),10)*Rates!$G$3+MIN(MAX(($B$5-INT($B$5/2))-20,0),20)*Rates!$G$4+MAX(($B$5-INT($B$5/2))-40,0)*Rates!$G$5),(Rates!$D$2+MIN(MAX($B$5-10,0),10)*Rates!$G$3+MIN(MAX($B$5-20,0),20)*Rates!$G$4+MAX($B$5-40,0)*Rates!$G$5))</f>
        <v>2300</v>
      </c>
      <c r="F4" s="10">
        <f>ROUNDDOWN(E4*(1+$B$7),0)</f>
        <v>2530</v>
      </c>
      <c r="G4" s="11"/>
      <c r="H4" s="12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s="6" customFormat="1" ht="19.5">
      <c r="A5" s="9" t="s">
        <v>11</v>
      </c>
      <c r="B5" s="17">
        <v>20</v>
      </c>
      <c r="C5" s="5"/>
      <c r="D5" s="31" t="s">
        <v>12</v>
      </c>
      <c r="E5" s="10">
        <f>IF($B$6="2か月",(VLOOKUP($B$4,Rates!$A$2:$B$9,2,FALSE)+MIN(INT($B$5/2),10)*Rates!$H$2+MIN(MAX(INT($B$5/2)-10,0),10)*Rates!$H$3+MIN(MAX(INT($B$5/2)-20,0),20)*Rates!$H$4+MAX(INT($B$5/2)-40,0)*Rates!$H$5)+(VLOOKUP($B$4,Rates!$A$2:$B$9,2,FALSE)+MIN($B$5-INT($B$5/2),10)*Rates!$H$2+MIN(MAX(($B$5-INT($B$5/2))-10,0),10)*Rates!$H$3+MIN(MAX(($B$5-INT($B$5/2))-20,0),20)*Rates!$H$4+MAX(($B$5-INT($B$5/2))-40,0)*Rates!$H$5),(VLOOKUP($B$4,Rates!$A$2:$B$9,2,FALSE)+MIN($B$5,10)*Rates!$H$2+MIN(MAX($B$5-10,0),10)*Rates!$H$3+MIN(MAX($B$5-20,0),20)*Rates!$H$4+MAX($B$5-40,0)*Rates!$H$5))</f>
        <v>3300</v>
      </c>
      <c r="F5" s="10">
        <f>ROUNDDOWN(E5*(1+$B$7),0)</f>
        <v>3630</v>
      </c>
      <c r="G5" s="11">
        <f>F5-F4</f>
        <v>1100</v>
      </c>
      <c r="H5" s="12">
        <f>IF(F4=0,"",(F5-F4)/F4)</f>
        <v>0.43478260869565216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s="6" customFormat="1" ht="19.5">
      <c r="A6" s="9" t="s">
        <v>13</v>
      </c>
      <c r="B6" s="18" t="s">
        <v>42</v>
      </c>
      <c r="C6" s="5"/>
      <c r="D6" s="31" t="s">
        <v>14</v>
      </c>
      <c r="E6" s="11">
        <f>E5-E4</f>
        <v>1000</v>
      </c>
      <c r="F6" s="11">
        <f>F5-F4</f>
        <v>1100</v>
      </c>
      <c r="G6" s="11">
        <f>F6</f>
        <v>1100</v>
      </c>
      <c r="H6" s="1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s="6" customFormat="1" ht="19.5">
      <c r="A7" s="5" t="s">
        <v>15</v>
      </c>
      <c r="B7" s="13">
        <f>Rates!G7</f>
        <v>0.1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6" customFormat="1" ht="19.5">
      <c r="A8" s="5" t="s">
        <v>44</v>
      </c>
      <c r="B8" s="5" t="s">
        <v>43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6" customFormat="1" ht="19.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6" customFormat="1" ht="19.5">
      <c r="A10" s="33" t="s">
        <v>49</v>
      </c>
      <c r="B10" s="33"/>
      <c r="C10" s="33"/>
      <c r="D10" s="33"/>
      <c r="E10" s="33"/>
      <c r="F10" s="33"/>
      <c r="G10" s="33"/>
      <c r="H10" s="3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6" customFormat="1" ht="19.5">
      <c r="A11" s="5" t="s">
        <v>17</v>
      </c>
      <c r="B11" s="5" t="s">
        <v>18</v>
      </c>
      <c r="C11" s="5"/>
      <c r="D11" s="5" t="s">
        <v>19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s="6" customFormat="1" ht="19.5">
      <c r="A12" s="5" t="s">
        <v>8</v>
      </c>
      <c r="B12" s="14" t="s">
        <v>9</v>
      </c>
      <c r="C12" s="5"/>
      <c r="D12" s="5" t="s">
        <v>45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s="6" customFormat="1" ht="19.5">
      <c r="A13" s="5" t="s">
        <v>11</v>
      </c>
      <c r="B13" s="14" t="s">
        <v>20</v>
      </c>
      <c r="C13" s="5"/>
      <c r="D13" s="5" t="s">
        <v>46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s="4" customFormat="1" ht="19.5">
      <c r="A14" s="3" t="s">
        <v>47</v>
      </c>
      <c r="B14" s="15" t="s">
        <v>50</v>
      </c>
      <c r="C14" s="3"/>
      <c r="D14" s="5" t="s">
        <v>48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s="4" customFormat="1" ht="19.5">
      <c r="A15" s="34"/>
      <c r="B15" s="34"/>
      <c r="C15" s="34"/>
      <c r="D15" s="34"/>
      <c r="E15" s="34"/>
      <c r="F15" s="34"/>
      <c r="G15" s="34"/>
      <c r="H15" s="34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s="4" customFormat="1" ht="19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s="4" customFormat="1" ht="19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s="4" customFormat="1" ht="19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s="4" customFormat="1" ht="19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s="4" customFormat="1" ht="19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sheetProtection algorithmName="SHA-512" hashValue="lU8ycWv46PzXtNiIVBvQGDLuKohonP1RQlb6fqdW3jZtZGm4KSnUxBh4Ba3p+MRn4VZ/mmX3Li4LUGnTEkht3w==" saltValue="/oPyncuoyVNKHUdcl/PPXg==" spinCount="100000" sheet="1" objects="1" scenarios="1"/>
  <mergeCells count="3">
    <mergeCell ref="A1:H1"/>
    <mergeCell ref="A10:H10"/>
    <mergeCell ref="A15:H15"/>
  </mergeCells>
  <phoneticPr fontId="4"/>
  <dataValidations count="1">
    <dataValidation type="list" sqref="B6" xr:uid="{00000000-0002-0000-0000-000001000000}">
      <formula1>"1か月,2か月"</formula1>
    </dataValidation>
  </dataValidations>
  <pageMargins left="0.7" right="0.7" top="0.75" bottom="0.75" header="0.3" footer="0.3"/>
  <pageSetup paperSize="9" scale="7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000-000000000000}">
          <x14:formula1>
            <xm:f>Rates!$A$2:$A$9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"/>
  <sheetViews>
    <sheetView view="pageBreakPreview" zoomScaleNormal="100" zoomScaleSheetLayoutView="100" workbookViewId="0">
      <selection activeCell="D5" sqref="D5"/>
    </sheetView>
  </sheetViews>
  <sheetFormatPr defaultRowHeight="14.25"/>
  <cols>
    <col min="1" max="1" width="7.75" style="25" customWidth="1"/>
    <col min="2" max="2" width="18.75" style="22" customWidth="1"/>
    <col min="3" max="3" width="18" style="29" customWidth="1"/>
    <col min="4" max="4" width="33.125" customWidth="1"/>
    <col min="5" max="5" width="7" customWidth="1"/>
    <col min="6" max="6" width="12" customWidth="1"/>
    <col min="7" max="7" width="12.5" customWidth="1"/>
    <col min="8" max="8" width="12.875" customWidth="1"/>
  </cols>
  <sheetData>
    <row r="1" spans="1:26" ht="16.5">
      <c r="A1" s="23" t="s">
        <v>8</v>
      </c>
      <c r="B1" s="20" t="s">
        <v>21</v>
      </c>
      <c r="C1" s="23" t="s">
        <v>16</v>
      </c>
      <c r="D1" s="23" t="s">
        <v>22</v>
      </c>
      <c r="E1" s="1"/>
      <c r="F1" s="23" t="s">
        <v>23</v>
      </c>
      <c r="G1" s="23" t="s">
        <v>24</v>
      </c>
      <c r="H1" s="23" t="s">
        <v>25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.5">
      <c r="A2" s="24" t="s">
        <v>9</v>
      </c>
      <c r="B2" s="26">
        <v>1150</v>
      </c>
      <c r="C2" s="27" t="s">
        <v>26</v>
      </c>
      <c r="D2" s="2">
        <v>1150</v>
      </c>
      <c r="E2" s="1"/>
      <c r="F2" s="30" t="s">
        <v>27</v>
      </c>
      <c r="G2" s="2">
        <v>0</v>
      </c>
      <c r="H2" s="2">
        <v>50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5">
      <c r="A3" s="24" t="s">
        <v>28</v>
      </c>
      <c r="B3" s="26">
        <v>1500</v>
      </c>
      <c r="C3" s="27" t="s">
        <v>26</v>
      </c>
      <c r="D3" s="2">
        <v>1150</v>
      </c>
      <c r="E3" s="1"/>
      <c r="F3" s="30" t="s">
        <v>29</v>
      </c>
      <c r="G3" s="2">
        <v>160</v>
      </c>
      <c r="H3" s="2">
        <v>150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6.5">
      <c r="A4" s="24" t="s">
        <v>30</v>
      </c>
      <c r="B4" s="26">
        <v>4000</v>
      </c>
      <c r="C4" s="27" t="s">
        <v>26</v>
      </c>
      <c r="D4" s="2">
        <v>1150</v>
      </c>
      <c r="E4" s="1"/>
      <c r="F4" s="30" t="s">
        <v>31</v>
      </c>
      <c r="G4" s="2">
        <v>180</v>
      </c>
      <c r="H4" s="2">
        <v>210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>
      <c r="A5" s="24" t="s">
        <v>32</v>
      </c>
      <c r="B5" s="26">
        <v>8000</v>
      </c>
      <c r="C5" s="27" t="s">
        <v>26</v>
      </c>
      <c r="D5" s="2">
        <v>1150</v>
      </c>
      <c r="E5" s="1"/>
      <c r="F5" s="30" t="s">
        <v>33</v>
      </c>
      <c r="G5" s="2">
        <v>210</v>
      </c>
      <c r="H5" s="2">
        <v>250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>
      <c r="A6" s="24" t="s">
        <v>34</v>
      </c>
      <c r="B6" s="26">
        <v>13000</v>
      </c>
      <c r="C6" s="27" t="s">
        <v>26</v>
      </c>
      <c r="D6" s="2">
        <v>1150</v>
      </c>
      <c r="E6" s="1"/>
      <c r="F6" s="3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>
      <c r="A7" s="24" t="s">
        <v>35</v>
      </c>
      <c r="B7" s="26">
        <v>19000</v>
      </c>
      <c r="C7" s="27" t="s">
        <v>26</v>
      </c>
      <c r="D7" s="2">
        <v>1150</v>
      </c>
      <c r="E7" s="1"/>
      <c r="F7" s="30" t="s">
        <v>15</v>
      </c>
      <c r="G7" s="19">
        <v>0.1</v>
      </c>
      <c r="H7" s="1" t="s">
        <v>36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>
      <c r="A8" s="24" t="s">
        <v>37</v>
      </c>
      <c r="B8" s="26">
        <v>43000</v>
      </c>
      <c r="C8" s="27" t="s">
        <v>26</v>
      </c>
      <c r="D8" s="2">
        <v>1150</v>
      </c>
      <c r="E8" s="1"/>
      <c r="F8" s="30" t="s">
        <v>38</v>
      </c>
      <c r="G8" s="30" t="s">
        <v>39</v>
      </c>
      <c r="H8" s="1" t="s">
        <v>40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.5">
      <c r="A9" s="24" t="s">
        <v>41</v>
      </c>
      <c r="B9" s="26">
        <v>70000</v>
      </c>
      <c r="C9" s="27" t="s">
        <v>26</v>
      </c>
      <c r="D9" s="2">
        <v>1150</v>
      </c>
      <c r="E9" s="1"/>
      <c r="F9" s="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>
      <c r="A10" s="24"/>
      <c r="B10" s="21"/>
      <c r="C10" s="2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>
      <c r="A11" s="24"/>
      <c r="B11" s="21"/>
      <c r="C11" s="28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>
      <c r="A12" s="24"/>
      <c r="B12" s="21"/>
      <c r="C12" s="28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>
      <c r="A13" s="24"/>
      <c r="B13" s="21"/>
      <c r="C13" s="2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6.5">
      <c r="A14" s="24"/>
      <c r="B14" s="21"/>
      <c r="C14" s="2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.5">
      <c r="A15" s="24"/>
      <c r="B15" s="21"/>
      <c r="C15" s="28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6.5">
      <c r="A16" s="24"/>
      <c r="B16" s="21"/>
      <c r="C16" s="28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6.5">
      <c r="A17" s="24"/>
      <c r="B17" s="21"/>
      <c r="C17" s="28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6.5">
      <c r="A18" s="24"/>
      <c r="B18" s="21"/>
      <c r="C18" s="28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>
      <c r="A19" s="24"/>
      <c r="B19" s="21"/>
      <c r="C19" s="28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>
      <c r="A20" s="24"/>
      <c r="B20" s="21"/>
      <c r="C20" s="28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>
      <c r="A21" s="24"/>
      <c r="B21" s="21"/>
      <c r="C21" s="2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6.5">
      <c r="A22" s="24"/>
      <c r="B22" s="21"/>
      <c r="C22" s="2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6.5">
      <c r="A23" s="24"/>
      <c r="B23" s="21"/>
      <c r="C23" s="2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6.5">
      <c r="A24" s="24"/>
      <c r="B24" s="21"/>
      <c r="C24" s="2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.5">
      <c r="A25" s="24"/>
      <c r="B25" s="21"/>
      <c r="C25" s="28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6.5">
      <c r="A26" s="24"/>
      <c r="B26" s="21"/>
      <c r="C26" s="2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6.5">
      <c r="A27" s="24"/>
      <c r="B27" s="21"/>
      <c r="C27" s="28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6.5">
      <c r="A28" s="24"/>
      <c r="B28" s="21"/>
      <c r="C28" s="28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>
      <c r="A29" s="24"/>
      <c r="B29" s="21"/>
      <c r="C29" s="28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6.5">
      <c r="A30" s="24"/>
      <c r="B30" s="21"/>
      <c r="C30" s="28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6.5">
      <c r="A31" s="24"/>
      <c r="B31" s="21"/>
      <c r="C31" s="2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>
      <c r="A32" s="24"/>
      <c r="B32" s="21"/>
      <c r="C32" s="2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>
      <c r="A33" s="24"/>
      <c r="B33" s="21"/>
      <c r="C33" s="2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>
      <c r="A34" s="24"/>
      <c r="B34" s="21"/>
      <c r="C34" s="2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>
      <c r="A35" s="24"/>
      <c r="B35" s="21"/>
      <c r="C35" s="2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>
      <c r="A36" s="24"/>
      <c r="B36" s="21"/>
      <c r="C36" s="2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>
      <c r="A37" s="24"/>
      <c r="B37" s="21"/>
      <c r="C37" s="2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>
      <c r="A38" s="24"/>
      <c r="B38" s="21"/>
      <c r="C38" s="2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>
      <c r="A39" s="24"/>
      <c r="B39" s="21"/>
      <c r="C39" s="2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>
      <c r="A40" s="24"/>
      <c r="B40" s="21"/>
      <c r="C40" s="2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6.5">
      <c r="A41" s="24"/>
      <c r="B41" s="21"/>
      <c r="C41" s="2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6.5">
      <c r="A42" s="24"/>
      <c r="B42" s="21"/>
      <c r="C42" s="2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6.5">
      <c r="A43" s="24"/>
      <c r="B43" s="21"/>
      <c r="C43" s="2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>
      <c r="A44" s="24"/>
      <c r="B44" s="21"/>
      <c r="C44" s="2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6.5">
      <c r="A45" s="24"/>
      <c r="B45" s="21"/>
      <c r="C45" s="2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6.5">
      <c r="A46" s="24"/>
      <c r="B46" s="21"/>
      <c r="C46" s="2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>
      <c r="A47" s="24"/>
      <c r="B47" s="21"/>
      <c r="C47" s="2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>
      <c r="A48" s="24"/>
      <c r="B48" s="21"/>
      <c r="C48" s="2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>
      <c r="A49" s="24"/>
      <c r="B49" s="21"/>
      <c r="C49" s="2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>
      <c r="A50" s="24"/>
      <c r="B50" s="21"/>
      <c r="C50" s="2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>
      <c r="A51" s="24"/>
      <c r="B51" s="21"/>
      <c r="C51" s="2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>
      <c r="A52" s="24"/>
      <c r="B52" s="21"/>
      <c r="C52" s="2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>
      <c r="A53" s="24"/>
      <c r="B53" s="21"/>
      <c r="C53" s="2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>
      <c r="A54" s="24"/>
      <c r="B54" s="21"/>
      <c r="C54" s="2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>
      <c r="A55" s="24"/>
      <c r="B55" s="21"/>
      <c r="C55" s="2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>
      <c r="A56" s="24"/>
      <c r="B56" s="21"/>
      <c r="C56" s="2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>
      <c r="A57" s="24"/>
      <c r="B57" s="21"/>
      <c r="C57" s="2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6.5">
      <c r="A58" s="24"/>
      <c r="B58" s="21"/>
      <c r="C58" s="2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6.5">
      <c r="A59" s="24"/>
      <c r="B59" s="21"/>
      <c r="C59" s="2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6.5">
      <c r="A60" s="24"/>
      <c r="B60" s="21"/>
      <c r="C60" s="2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6.5">
      <c r="A61" s="24"/>
      <c r="B61" s="21"/>
      <c r="C61" s="2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6.5">
      <c r="A62" s="24"/>
      <c r="B62" s="21"/>
      <c r="C62" s="2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6.5">
      <c r="A63" s="24"/>
      <c r="B63" s="21"/>
      <c r="C63" s="2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6.5">
      <c r="A64" s="24"/>
      <c r="B64" s="21"/>
      <c r="C64" s="2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6.5">
      <c r="A65" s="24"/>
      <c r="B65" s="21"/>
      <c r="C65" s="2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6.5">
      <c r="A66" s="24"/>
      <c r="B66" s="21"/>
      <c r="C66" s="2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6.5">
      <c r="A67" s="24"/>
      <c r="B67" s="21"/>
      <c r="C67" s="2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6.5">
      <c r="A68" s="24"/>
      <c r="B68" s="21"/>
      <c r="C68" s="2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6.5">
      <c r="A69" s="24"/>
      <c r="B69" s="21"/>
      <c r="C69" s="2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6.5">
      <c r="A70" s="24"/>
      <c r="B70" s="21"/>
      <c r="C70" s="2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>
      <c r="A71" s="24"/>
      <c r="B71" s="21"/>
      <c r="C71" s="2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6.5">
      <c r="A72" s="24"/>
      <c r="B72" s="21"/>
      <c r="C72" s="2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6.5">
      <c r="A73" s="24"/>
      <c r="B73" s="21"/>
      <c r="C73" s="2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6.5">
      <c r="A74" s="24"/>
      <c r="B74" s="21"/>
      <c r="C74" s="2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6.5">
      <c r="A75" s="24"/>
      <c r="B75" s="21"/>
      <c r="C75" s="2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>
      <c r="A76" s="24"/>
      <c r="B76" s="21"/>
      <c r="C76" s="2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6.5">
      <c r="A77" s="24"/>
      <c r="B77" s="21"/>
      <c r="C77" s="2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>
      <c r="A78" s="24"/>
      <c r="B78" s="21"/>
      <c r="C78" s="2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6.5">
      <c r="A79" s="24"/>
      <c r="B79" s="21"/>
      <c r="C79" s="2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6.5">
      <c r="A80" s="24"/>
      <c r="B80" s="21"/>
      <c r="C80" s="2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6.5">
      <c r="A81" s="24"/>
      <c r="B81" s="21"/>
      <c r="C81" s="2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6.5">
      <c r="A82" s="24"/>
      <c r="B82" s="21"/>
      <c r="C82" s="2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6.5">
      <c r="A83" s="24"/>
      <c r="B83" s="21"/>
      <c r="C83" s="2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6.5">
      <c r="A84" s="24"/>
      <c r="B84" s="21"/>
      <c r="C84" s="2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6.5">
      <c r="A85" s="24"/>
      <c r="B85" s="21"/>
      <c r="C85" s="2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6.5">
      <c r="A86" s="24"/>
      <c r="B86" s="21"/>
      <c r="C86" s="2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>
      <c r="A87" s="24"/>
      <c r="B87" s="21"/>
      <c r="C87" s="2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6.5">
      <c r="A88" s="24"/>
      <c r="B88" s="21"/>
      <c r="C88" s="2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6.5">
      <c r="A89" s="24"/>
      <c r="B89" s="21"/>
      <c r="C89" s="2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6.5">
      <c r="A90" s="24"/>
      <c r="B90" s="21"/>
      <c r="C90" s="2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6.5">
      <c r="A91" s="24"/>
      <c r="B91" s="21"/>
      <c r="C91" s="2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6.5">
      <c r="A92" s="24"/>
      <c r="B92" s="21"/>
      <c r="C92" s="2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6.5">
      <c r="A93" s="24"/>
      <c r="B93" s="21"/>
      <c r="C93" s="2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6.5">
      <c r="A94" s="24"/>
      <c r="B94" s="21"/>
      <c r="C94" s="2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6.5">
      <c r="A95" s="24"/>
      <c r="B95" s="21"/>
      <c r="C95" s="2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6.5">
      <c r="A96" s="24"/>
      <c r="B96" s="21"/>
      <c r="C96" s="2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6.5">
      <c r="A97" s="24"/>
      <c r="B97" s="21"/>
      <c r="C97" s="2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6.5">
      <c r="A98" s="24"/>
      <c r="B98" s="21"/>
      <c r="C98" s="2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6.5">
      <c r="A99" s="24"/>
      <c r="B99" s="21"/>
      <c r="C99" s="2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</sheetData>
  <sheetProtection algorithmName="SHA-512" hashValue="tAcR0QJvDhKAUIV8vLPeh8FSdlq7d23YKuVRzALWIUzrTxVMK2UX0ZpG/PSw7mB8+4h8FkPdzVClzqlgXUrNLw==" saltValue="0wpQq0g8/WyO4S3oKBSgzg==" spinCount="100000" sheet="1" objects="1" scenarios="1"/>
  <phoneticPr fontId="4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Calculator</vt:lpstr>
      <vt:lpstr>Rates</vt:lpstr>
      <vt:lpstr>Calculator!Print_Area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横井 謙典</cp:lastModifiedBy>
  <cp:lastPrinted>2026-07-14T06:42:29Z</cp:lastPrinted>
  <dcterms:modified xsi:type="dcterms:W3CDTF">2026-08-13T00:37:39Z</dcterms:modified>
</cp:coreProperties>
</file>